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5232" yWindow="360" windowWidth="14280" windowHeight="9612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45621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G25" i="1" l="1"/>
  <c r="F25" i="1"/>
  <c r="E25" i="1"/>
  <c r="D25" i="1"/>
  <c r="J27" i="1"/>
  <c r="I27" i="1"/>
  <c r="J20" i="1"/>
  <c r="J15" i="1"/>
  <c r="H32" i="1"/>
  <c r="B32" i="1"/>
  <c r="H31" i="1"/>
  <c r="B31" i="1"/>
  <c r="K20" i="1" l="1"/>
  <c r="H18" i="1"/>
  <c r="B18" i="1"/>
  <c r="G9" i="1" l="1"/>
  <c r="H30" i="1" l="1"/>
  <c r="B30" i="1"/>
  <c r="B29" i="1" l="1"/>
  <c r="B28" i="1"/>
  <c r="H29" i="1" l="1"/>
  <c r="H28" i="1"/>
  <c r="H26" i="1"/>
  <c r="H25" i="1"/>
  <c r="H24" i="1"/>
  <c r="H23" i="1"/>
  <c r="H21" i="1"/>
  <c r="H17" i="1"/>
  <c r="H16" i="1"/>
  <c r="H14" i="1"/>
  <c r="H13" i="1"/>
  <c r="H12" i="1"/>
  <c r="H11" i="1"/>
  <c r="I9" i="1"/>
  <c r="H10" i="1"/>
  <c r="F27" i="1" l="1"/>
  <c r="B22" i="1" l="1"/>
  <c r="E20" i="1"/>
  <c r="B21" i="1"/>
  <c r="D20" i="1"/>
  <c r="H20" i="1"/>
  <c r="B23" i="1"/>
  <c r="B20" i="1" l="1"/>
  <c r="K33" i="1"/>
  <c r="H27" i="1" l="1"/>
  <c r="D15" i="1"/>
  <c r="B26" i="1" l="1"/>
  <c r="C9" i="1" l="1"/>
  <c r="B17" i="1"/>
  <c r="L33" i="1"/>
  <c r="B12" i="1"/>
  <c r="D27" i="1" l="1"/>
  <c r="E27" i="1"/>
  <c r="G27" i="1"/>
  <c r="C27" i="1"/>
  <c r="C33" i="1" s="1"/>
  <c r="G33" i="1"/>
  <c r="B10" i="1"/>
  <c r="B11" i="1"/>
  <c r="B27" i="1" l="1"/>
  <c r="B25" i="1"/>
  <c r="G15" i="1" l="1"/>
  <c r="F15" i="1"/>
  <c r="E15" i="1"/>
  <c r="E33" i="1" s="1"/>
  <c r="B16" i="1"/>
  <c r="B15" i="1" s="1"/>
  <c r="H15" i="1" l="1"/>
  <c r="F9" i="1" l="1"/>
  <c r="F33" i="1" s="1"/>
  <c r="D9" i="1" l="1"/>
  <c r="D33" i="1" s="1"/>
  <c r="H9" i="1"/>
  <c r="B9" i="1" l="1"/>
  <c r="B19" i="1"/>
  <c r="B24" i="1" l="1"/>
  <c r="B13" i="1" l="1"/>
  <c r="B14" i="1" l="1"/>
  <c r="B33" i="1" s="1"/>
  <c r="M33" i="1" l="1"/>
  <c r="I33" i="1" l="1"/>
  <c r="H19" i="1" l="1"/>
  <c r="H33" i="1" s="1"/>
  <c r="J33" i="1"/>
</calcChain>
</file>

<file path=xl/sharedStrings.xml><?xml version="1.0" encoding="utf-8"?>
<sst xmlns="http://schemas.openxmlformats.org/spreadsheetml/2006/main" count="41" uniqueCount="36">
  <si>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</si>
  <si>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</si>
  <si>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</si>
  <si>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</si>
  <si>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</si>
  <si>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</si>
  <si>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</si>
  <si>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</si>
  <si>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</si>
  <si>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</si>
  <si>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</si>
  <si>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</si>
  <si>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</si>
  <si>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</si>
  <si>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</si>
  <si>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</si>
  <si>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</si>
  <si>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</si>
  <si>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</si>
  <si>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</si>
  <si>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</si>
  <si>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</si>
  <si>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</si>
  <si>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</si>
  <si>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</si>
  <si>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</si>
  <si>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</si>
  <si>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</si>
  <si>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</si>
  <si>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</si>
  <si>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</si>
  <si>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</si>
  <si>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</si>
  <si>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</si>
  <si>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</si>
  <si>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Полезный отпуск электроэнергии и мощности по тарифным группам в разрезе территориальных сетевых организаций за период июнь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</si>
</sst>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6" fillId="0" borderId="0" xfId="0" applyNumberFormat="1" applyFont="1" applyBorder="1"/>
    <xf numFmtId="4" fontId="27" fillId="0" borderId="0" xfId="0" applyNumberFormat="1" applyFont="1" applyBorder="1"/>
    <xf numFmtId="4" fontId="27" fillId="0" borderId="0" xfId="0" applyNumberFormat="1" applyFont="1" applyFill="1" applyBorder="1"/>
    <xf numFmtId="3" fontId="25" fillId="0" borderId="0" xfId="0" applyNumberFormat="1" applyFont="1" applyFill="1" applyBorder="1"/>
    <xf numFmtId="165" fontId="28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65" fontId="29" fillId="0" borderId="1" xfId="1" applyNumberFormat="1" applyFont="1" applyFill="1" applyBorder="1" applyAlignment="1">
      <alignment vertical="center"/>
    </xf>
    <xf numFmtId="165" fontId="30" fillId="0" borderId="1" xfId="1" applyNumberFormat="1" applyFont="1" applyFill="1" applyBorder="1" applyAlignment="1">
      <alignment vertical="center"/>
    </xf>
    <xf numFmtId="165" fontId="30" fillId="0" borderId="1" xfId="1" applyNumberFormat="1" applyFont="1" applyBorder="1" applyAlignment="1">
      <alignment vertical="center"/>
    </xf>
    <xf numFmtId="165" fontId="29" fillId="0" borderId="1" xfId="1" applyNumberFormat="1" applyFont="1" applyBorder="1" applyAlignment="1">
      <alignment vertical="center"/>
    </xf>
    <xf numFmtId="165" fontId="28" fillId="0" borderId="1" xfId="1" applyNumberFormat="1" applyFont="1" applyFill="1" applyBorder="1" applyAlignment="1">
      <alignment horizontal="center" vertical="center"/>
    </xf>
    <xf numFmtId="165" fontId="28" fillId="0" borderId="1" xfId="1" applyNumberFormat="1" applyFont="1" applyBorder="1" applyAlignment="1">
      <alignment horizontal="center" vertical="center"/>
    </xf>
    <xf numFmtId="165" fontId="30" fillId="0" borderId="1" xfId="1" applyNumberFormat="1" applyFont="1" applyBorder="1" applyAlignment="1">
      <alignment horizontal="center" vertical="center"/>
    </xf>
    <xf numFmtId="165" fontId="30" fillId="2" borderId="1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vertical="center"/>
    </xf>
    <xf numFmtId="165" fontId="28" fillId="0" borderId="1" xfId="3" applyNumberFormat="1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 applyProtection="1">
      <alignment horizontal="center"/>
      <protection locked="0"/>
    </xf>
    <xf numFmtId="165" fontId="30" fillId="0" borderId="1" xfId="3" applyNumberFormat="1" applyFont="1" applyBorder="1" applyAlignment="1">
      <alignment horizontal="center" vertical="center"/>
    </xf>
    <xf numFmtId="165" fontId="29" fillId="0" borderId="1" xfId="3" applyNumberFormat="1" applyFont="1" applyBorder="1" applyAlignment="1">
      <alignment vertical="center"/>
    </xf>
    <xf numFmtId="165" fontId="28" fillId="0" borderId="1" xfId="1" applyNumberFormat="1" applyFont="1" applyBorder="1" applyAlignment="1">
      <alignment vertical="center"/>
    </xf>
    <xf numFmtId="167" fontId="28" fillId="0" borderId="1" xfId="1" applyNumberFormat="1" applyFont="1" applyBorder="1" applyAlignment="1">
      <alignment horizontal="center" vertical="center"/>
    </xf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8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3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right" vertical="center"/>
    </xf>
    <xf numFmtId="0" fontId="31" fillId="0" borderId="1" xfId="0" applyFont="1" applyFill="1" applyBorder="1"/>
    <xf numFmtId="166" fontId="29" fillId="2" borderId="1" xfId="1" applyNumberFormat="1" applyFont="1" applyFill="1" applyBorder="1" applyAlignment="1">
      <alignment vertical="center"/>
    </xf>
    <xf numFmtId="166" fontId="28" fillId="2" borderId="1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abSelected="1" topLeftCell="A4" zoomScale="70" zoomScaleNormal="70" workbookViewId="0">
      <selection activeCell="A5" sqref="A5:M5"/>
    </sheetView>
  </sheetViews>
  <sheetFormatPr defaultRowHeight="14.4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50000000000003" customHeight="1" x14ac:dyDescent="0.3">
      <c r="A4" s="111" t="s">
        <v>35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" customHeight="1" x14ac:dyDescent="0.3">
      <c r="A5" s="116" t="s">
        <v>6</v>
      </c>
      <c r="B5" s="116"/>
      <c r="C5" s="116"/>
      <c r="D5" s="116"/>
      <c r="E5" s="116"/>
      <c r="F5" s="116"/>
      <c r="G5" s="116"/>
      <c r="H5" s="116"/>
      <c r="I5" s="117"/>
      <c r="J5" s="117"/>
      <c r="K5" s="117"/>
      <c r="L5" s="117"/>
      <c r="M5" s="117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" customHeight="1" x14ac:dyDescent="0.3">
      <c r="A6" s="118" t="s">
        <v>8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4"/>
      <c r="O6" s="4"/>
      <c r="P6" s="95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3">
      <c r="A7" s="114" t="s">
        <v>5</v>
      </c>
      <c r="B7" s="112" t="s">
        <v>17</v>
      </c>
      <c r="C7" s="109"/>
      <c r="D7" s="109"/>
      <c r="E7" s="109"/>
      <c r="F7" s="109"/>
      <c r="G7" s="110"/>
      <c r="H7" s="112" t="s">
        <v>18</v>
      </c>
      <c r="I7" s="109"/>
      <c r="J7" s="109"/>
      <c r="K7" s="109"/>
      <c r="L7" s="109"/>
      <c r="M7" s="110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" x14ac:dyDescent="0.3">
      <c r="A8" s="115"/>
      <c r="B8" s="113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13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2" x14ac:dyDescent="0.3">
      <c r="A9" s="31" t="s">
        <v>23</v>
      </c>
      <c r="B9" s="102">
        <f>SUM(C9:G9)</f>
        <v>29664.263999999999</v>
      </c>
      <c r="C9" s="75">
        <f>C10+C11</f>
        <v>7925.2209999999995</v>
      </c>
      <c r="D9" s="75">
        <f t="shared" ref="D9:H9" si="0">D10+D11</f>
        <v>20689.185999999998</v>
      </c>
      <c r="E9" s="75"/>
      <c r="F9" s="75">
        <f t="shared" si="0"/>
        <v>1040.0150000000001</v>
      </c>
      <c r="G9" s="75">
        <f t="shared" si="0"/>
        <v>9.8420000000000005</v>
      </c>
      <c r="H9" s="75">
        <f t="shared" si="0"/>
        <v>0</v>
      </c>
      <c r="I9" s="75">
        <f>I10+I11</f>
        <v>13.899999999999999</v>
      </c>
      <c r="J9" s="76"/>
      <c r="K9" s="76"/>
      <c r="L9" s="76"/>
      <c r="M9" s="76"/>
      <c r="N9" s="1"/>
      <c r="O9" s="1"/>
      <c r="P9" s="96"/>
      <c r="Q9" s="1"/>
      <c r="R9" s="1"/>
      <c r="S9" s="1"/>
      <c r="T9" s="1"/>
      <c r="U9" s="1"/>
      <c r="V9" s="1"/>
      <c r="W9" s="1"/>
      <c r="X9" s="1"/>
    </row>
    <row r="10" spans="1:24" ht="15.6" outlineLevel="1" x14ac:dyDescent="0.3">
      <c r="A10" s="29" t="s">
        <v>24</v>
      </c>
      <c r="B10" s="107">
        <f>SUM(C10:G10)</f>
        <v>2340.7370000000001</v>
      </c>
      <c r="C10" s="103">
        <v>938.83</v>
      </c>
      <c r="D10" s="103">
        <v>1401.9069999999999</v>
      </c>
      <c r="E10" s="104"/>
      <c r="F10" s="104"/>
      <c r="G10" s="104"/>
      <c r="H10" s="77">
        <f t="shared" ref="H10:H21" si="1">SUM(J10:M10)</f>
        <v>0</v>
      </c>
      <c r="I10" s="105">
        <v>2.3250000000000002</v>
      </c>
      <c r="J10" s="104"/>
      <c r="K10" s="104"/>
      <c r="L10" s="76"/>
      <c r="M10" s="76"/>
      <c r="N10" s="1"/>
      <c r="O10" s="1"/>
      <c r="P10" s="96"/>
      <c r="Q10" s="1"/>
      <c r="R10" s="1"/>
      <c r="S10" s="1"/>
      <c r="T10" s="1"/>
      <c r="U10" s="1"/>
      <c r="V10" s="1"/>
      <c r="W10" s="1"/>
      <c r="X10" s="1"/>
    </row>
    <row r="11" spans="1:24" ht="15.6" outlineLevel="1" x14ac:dyDescent="0.3">
      <c r="A11" s="30" t="s">
        <v>25</v>
      </c>
      <c r="B11" s="107">
        <f t="shared" ref="B11:B24" si="2">SUM(C11:G11)</f>
        <v>27323.526999999998</v>
      </c>
      <c r="C11" s="77">
        <v>6986.3909999999996</v>
      </c>
      <c r="D11" s="77">
        <v>19287.278999999999</v>
      </c>
      <c r="E11" s="77"/>
      <c r="F11" s="77">
        <v>1040.0150000000001</v>
      </c>
      <c r="G11" s="77">
        <v>9.8420000000000005</v>
      </c>
      <c r="H11" s="77">
        <f t="shared" si="1"/>
        <v>0</v>
      </c>
      <c r="I11" s="77">
        <v>11.574999999999999</v>
      </c>
      <c r="J11" s="78"/>
      <c r="K11" s="78"/>
      <c r="L11" s="79"/>
      <c r="M11" s="80"/>
      <c r="N11" s="1"/>
      <c r="O11" s="1"/>
      <c r="P11" s="96"/>
      <c r="Q11" s="1"/>
      <c r="R11" s="1"/>
      <c r="S11" s="1"/>
      <c r="T11" s="1"/>
      <c r="U11" s="1"/>
      <c r="V11" s="1"/>
      <c r="W11" s="1"/>
      <c r="X11" s="1"/>
    </row>
    <row r="12" spans="1:24" ht="15.6" x14ac:dyDescent="0.3">
      <c r="A12" s="6" t="s">
        <v>11</v>
      </c>
      <c r="B12" s="108">
        <f>SUM(C12:G12)</f>
        <v>377.04899999999998</v>
      </c>
      <c r="C12" s="81"/>
      <c r="D12" s="81">
        <v>177.34800000000001</v>
      </c>
      <c r="E12" s="81">
        <v>199.70099999999999</v>
      </c>
      <c r="F12" s="81"/>
      <c r="G12" s="81"/>
      <c r="H12" s="77">
        <f t="shared" si="1"/>
        <v>0</v>
      </c>
      <c r="I12" s="81"/>
      <c r="J12" s="81"/>
      <c r="K12" s="81"/>
      <c r="L12" s="83"/>
      <c r="M12" s="80"/>
      <c r="N12" s="1"/>
      <c r="O12" s="1"/>
      <c r="P12" s="97"/>
      <c r="Q12" s="1"/>
      <c r="R12" s="1"/>
      <c r="S12" s="1"/>
      <c r="T12" s="1"/>
      <c r="U12" s="1"/>
      <c r="V12" s="1"/>
      <c r="W12" s="1"/>
      <c r="X12" s="1"/>
    </row>
    <row r="13" spans="1:24" s="13" customFormat="1" ht="15.6" x14ac:dyDescent="0.3">
      <c r="A13" s="11" t="s">
        <v>12</v>
      </c>
      <c r="B13" s="108">
        <f t="shared" si="2"/>
        <v>9.6620000000000008</v>
      </c>
      <c r="C13" s="81"/>
      <c r="D13" s="86"/>
      <c r="E13" s="86"/>
      <c r="F13" s="86">
        <v>9.6620000000000008</v>
      </c>
      <c r="G13" s="81">
        <v>0</v>
      </c>
      <c r="H13" s="77">
        <f t="shared" si="1"/>
        <v>0</v>
      </c>
      <c r="I13" s="81"/>
      <c r="J13" s="81"/>
      <c r="K13" s="81"/>
      <c r="L13" s="84"/>
      <c r="M13" s="85"/>
      <c r="N13" s="12"/>
      <c r="O13" s="12"/>
      <c r="P13" s="97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" x14ac:dyDescent="0.3">
      <c r="A14" s="14" t="s">
        <v>13</v>
      </c>
      <c r="B14" s="108">
        <f t="shared" si="2"/>
        <v>1280.8620000000001</v>
      </c>
      <c r="C14" s="81"/>
      <c r="D14" s="86">
        <v>1280.8620000000001</v>
      </c>
      <c r="E14" s="86"/>
      <c r="F14" s="86"/>
      <c r="G14" s="81"/>
      <c r="H14" s="77">
        <f t="shared" si="1"/>
        <v>0</v>
      </c>
      <c r="I14" s="81"/>
      <c r="J14" s="81"/>
      <c r="K14" s="81"/>
      <c r="L14" s="84"/>
      <c r="M14" s="85"/>
      <c r="N14" s="12"/>
      <c r="O14" s="12"/>
      <c r="P14" s="96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" x14ac:dyDescent="0.3">
      <c r="A15" s="48" t="s">
        <v>14</v>
      </c>
      <c r="B15" s="108">
        <f>SUM(B16:B17)</f>
        <v>88143.649000000005</v>
      </c>
      <c r="C15" s="86"/>
      <c r="D15" s="86">
        <f>D16+D17</f>
        <v>87203.372000000003</v>
      </c>
      <c r="E15" s="86">
        <f>E16+E17</f>
        <v>44.734000000000002</v>
      </c>
      <c r="F15" s="86">
        <f t="shared" ref="F15" si="3">F16+F17</f>
        <v>894.81799999999998</v>
      </c>
      <c r="G15" s="86">
        <f>G16+G17</f>
        <v>0.72499999999999998</v>
      </c>
      <c r="H15" s="77">
        <f t="shared" si="1"/>
        <v>95.614000000000004</v>
      </c>
      <c r="I15" s="86"/>
      <c r="J15" s="87">
        <f>J16+J17</f>
        <v>95.614000000000004</v>
      </c>
      <c r="K15" s="86"/>
      <c r="L15" s="88"/>
      <c r="M15" s="89"/>
      <c r="N15" s="41"/>
      <c r="O15" s="41"/>
      <c r="P15" s="96"/>
      <c r="Q15" s="41"/>
      <c r="R15" s="41"/>
      <c r="S15" s="41"/>
      <c r="T15" s="41"/>
      <c r="U15" s="41"/>
      <c r="V15" s="41"/>
      <c r="W15" s="41"/>
      <c r="X15" s="41"/>
    </row>
    <row r="16" spans="1:24" ht="15.6" outlineLevel="1" x14ac:dyDescent="0.3">
      <c r="A16" s="40" t="s">
        <v>26</v>
      </c>
      <c r="B16" s="108">
        <f>SUM(C16:G16)</f>
        <v>65111.031999999999</v>
      </c>
      <c r="C16" s="81"/>
      <c r="D16" s="81">
        <v>65111.031999999999</v>
      </c>
      <c r="E16" s="81"/>
      <c r="F16" s="81"/>
      <c r="G16" s="81"/>
      <c r="H16" s="77">
        <f t="shared" si="1"/>
        <v>95.614000000000004</v>
      </c>
      <c r="I16" s="81"/>
      <c r="J16" s="87">
        <v>95.614000000000004</v>
      </c>
      <c r="K16" s="81"/>
      <c r="L16" s="83"/>
      <c r="M16" s="80"/>
      <c r="N16" s="1"/>
      <c r="O16" s="1"/>
      <c r="P16" s="96"/>
      <c r="Q16" s="1"/>
      <c r="R16" s="1"/>
      <c r="S16" s="1"/>
      <c r="T16" s="1"/>
      <c r="U16" s="1"/>
      <c r="V16" s="1"/>
      <c r="W16" s="1"/>
      <c r="X16" s="1"/>
    </row>
    <row r="17" spans="1:24" ht="15.6" outlineLevel="1" x14ac:dyDescent="0.3">
      <c r="A17" s="40" t="s">
        <v>27</v>
      </c>
      <c r="B17" s="108">
        <f>D17+E17+F17+G17</f>
        <v>23032.616999999998</v>
      </c>
      <c r="C17" s="81"/>
      <c r="D17" s="81">
        <v>22092.34</v>
      </c>
      <c r="E17" s="81">
        <v>44.734000000000002</v>
      </c>
      <c r="F17" s="81">
        <v>894.81799999999998</v>
      </c>
      <c r="G17" s="81">
        <v>0.72499999999999998</v>
      </c>
      <c r="H17" s="77">
        <f t="shared" si="1"/>
        <v>0</v>
      </c>
      <c r="I17" s="81"/>
      <c r="J17" s="87"/>
      <c r="K17" s="81"/>
      <c r="L17" s="83"/>
      <c r="M17" s="80"/>
      <c r="N17" s="1"/>
      <c r="O17" s="1"/>
      <c r="P17" s="96"/>
      <c r="Q17" s="1"/>
      <c r="R17" s="1"/>
      <c r="S17" s="1"/>
      <c r="T17" s="1"/>
      <c r="U17" s="1"/>
      <c r="V17" s="1"/>
      <c r="W17" s="1"/>
      <c r="X17" s="1"/>
    </row>
    <row r="18" spans="1:24" ht="15.6" x14ac:dyDescent="0.3">
      <c r="A18" s="48" t="s">
        <v>32</v>
      </c>
      <c r="B18" s="108">
        <f>SUM(C18:G18)</f>
        <v>2.4870000000000001</v>
      </c>
      <c r="C18" s="81"/>
      <c r="D18" s="81"/>
      <c r="E18" s="81">
        <v>2.4870000000000001</v>
      </c>
      <c r="F18" s="81"/>
      <c r="G18" s="81"/>
      <c r="H18" s="77">
        <f t="shared" ref="H18" si="4">SUM(J18:M18)</f>
        <v>0</v>
      </c>
      <c r="I18" s="81"/>
      <c r="J18" s="81"/>
      <c r="K18" s="81"/>
      <c r="L18" s="83"/>
      <c r="M18" s="80"/>
      <c r="N18" s="1"/>
      <c r="O18" s="1"/>
      <c r="P18" s="96"/>
      <c r="Q18" s="1"/>
      <c r="R18" s="1"/>
      <c r="S18" s="1"/>
      <c r="T18" s="1"/>
      <c r="U18" s="1"/>
      <c r="V18" s="1"/>
      <c r="W18" s="1"/>
      <c r="X18" s="1"/>
    </row>
    <row r="19" spans="1:24" ht="15.6" collapsed="1" x14ac:dyDescent="0.3">
      <c r="A19" s="7" t="s">
        <v>15</v>
      </c>
      <c r="B19" s="108">
        <f>SUM(C19:G19)</f>
        <v>20975.244999999999</v>
      </c>
      <c r="C19" s="81"/>
      <c r="D19" s="81">
        <v>20975.244999999999</v>
      </c>
      <c r="E19" s="81"/>
      <c r="F19" s="81"/>
      <c r="G19" s="81"/>
      <c r="H19" s="77">
        <f t="shared" si="1"/>
        <v>34.078000000000003</v>
      </c>
      <c r="I19" s="81"/>
      <c r="J19" s="81">
        <v>34.078000000000003</v>
      </c>
      <c r="K19" s="81"/>
      <c r="L19" s="83"/>
      <c r="M19" s="80"/>
      <c r="N19" s="1"/>
      <c r="O19" s="1"/>
      <c r="P19" s="96"/>
      <c r="Q19" s="1"/>
      <c r="R19" s="1"/>
      <c r="S19" s="1"/>
      <c r="T19" s="1"/>
      <c r="U19" s="1"/>
      <c r="V19" s="1"/>
      <c r="W19" s="1"/>
      <c r="X19" s="1"/>
    </row>
    <row r="20" spans="1:24" ht="15.6" x14ac:dyDescent="0.3">
      <c r="A20" s="7" t="s">
        <v>16</v>
      </c>
      <c r="B20" s="108">
        <f>SUM(C20:G20)</f>
        <v>20259.294000000002</v>
      </c>
      <c r="C20" s="81"/>
      <c r="D20" s="81">
        <f>D21+D22+D23</f>
        <v>19449.613000000001</v>
      </c>
      <c r="E20" s="81">
        <f>E21+E22+E23</f>
        <v>809.68100000000004</v>
      </c>
      <c r="F20" s="81"/>
      <c r="G20" s="81"/>
      <c r="H20" s="77">
        <f t="shared" si="1"/>
        <v>30.587</v>
      </c>
      <c r="I20" s="81"/>
      <c r="J20" s="81">
        <f>J21+J23+J22</f>
        <v>28.901</v>
      </c>
      <c r="K20" s="81">
        <f>K21+K22+K23</f>
        <v>1.6859999999999999</v>
      </c>
      <c r="L20" s="83"/>
      <c r="M20" s="80"/>
      <c r="N20" s="1"/>
      <c r="O20" s="1"/>
      <c r="P20" s="96"/>
      <c r="Q20" s="1"/>
      <c r="R20" s="1"/>
      <c r="S20" s="1"/>
      <c r="T20" s="1"/>
      <c r="U20" s="1"/>
      <c r="V20" s="1"/>
      <c r="W20" s="1"/>
      <c r="X20" s="1"/>
    </row>
    <row r="21" spans="1:24" ht="15.6" outlineLevel="1" x14ac:dyDescent="0.3">
      <c r="A21" s="15" t="s">
        <v>28</v>
      </c>
      <c r="B21" s="108">
        <f>SUM(C21:G21)</f>
        <v>19449.613000000001</v>
      </c>
      <c r="C21" s="81"/>
      <c r="D21" s="81">
        <v>19449.613000000001</v>
      </c>
      <c r="E21" s="81"/>
      <c r="F21" s="81"/>
      <c r="G21" s="81"/>
      <c r="H21" s="77">
        <f t="shared" si="1"/>
        <v>28.901</v>
      </c>
      <c r="I21" s="81"/>
      <c r="J21" s="81">
        <v>28.901</v>
      </c>
      <c r="K21" s="81"/>
      <c r="L21" s="83"/>
      <c r="M21" s="80"/>
      <c r="N21" s="1"/>
      <c r="O21" s="1"/>
      <c r="P21" s="97"/>
      <c r="Q21" s="1"/>
      <c r="R21" s="1"/>
      <c r="S21" s="1"/>
      <c r="T21" s="1"/>
      <c r="U21" s="1"/>
      <c r="V21" s="1"/>
      <c r="W21" s="1"/>
      <c r="X21" s="1"/>
    </row>
    <row r="22" spans="1:24" ht="15.6" outlineLevel="1" x14ac:dyDescent="0.3">
      <c r="A22" s="15" t="s">
        <v>30</v>
      </c>
      <c r="B22" s="108">
        <f>SUM(C22:G22)</f>
        <v>555.36900000000003</v>
      </c>
      <c r="C22" s="81"/>
      <c r="D22" s="106"/>
      <c r="E22" s="81">
        <v>555.36900000000003</v>
      </c>
      <c r="F22" s="81"/>
      <c r="G22" s="81"/>
      <c r="H22" s="77"/>
      <c r="I22" s="81"/>
      <c r="J22" s="106"/>
      <c r="K22" s="81">
        <v>1.159</v>
      </c>
      <c r="L22" s="83"/>
      <c r="M22" s="80"/>
      <c r="N22" s="1"/>
      <c r="O22" s="1"/>
      <c r="P22" s="96"/>
      <c r="Q22" s="1"/>
      <c r="R22" s="1"/>
      <c r="S22" s="1"/>
      <c r="T22" s="1"/>
      <c r="U22" s="1"/>
      <c r="V22" s="1"/>
      <c r="W22" s="1"/>
      <c r="X22" s="1"/>
    </row>
    <row r="23" spans="1:24" ht="15.6" outlineLevel="1" x14ac:dyDescent="0.3">
      <c r="A23" s="15" t="s">
        <v>29</v>
      </c>
      <c r="B23" s="108">
        <f t="shared" si="2"/>
        <v>254.31200000000001</v>
      </c>
      <c r="C23" s="81"/>
      <c r="D23" s="106"/>
      <c r="E23" s="81">
        <v>254.31200000000001</v>
      </c>
      <c r="F23" s="81"/>
      <c r="G23" s="81"/>
      <c r="H23" s="77">
        <f t="shared" ref="H23:H32" si="5">SUM(J23:M23)</f>
        <v>0.52700000000000002</v>
      </c>
      <c r="I23" s="81"/>
      <c r="J23" s="106"/>
      <c r="K23" s="81">
        <v>0.52700000000000002</v>
      </c>
      <c r="L23" s="83"/>
      <c r="M23" s="80"/>
      <c r="N23" s="1"/>
      <c r="O23" s="1"/>
      <c r="P23" s="97"/>
      <c r="Q23" s="1"/>
      <c r="R23" s="1"/>
      <c r="S23" s="1"/>
      <c r="T23" s="1"/>
      <c r="U23" s="1"/>
      <c r="V23" s="1"/>
      <c r="W23" s="1"/>
      <c r="X23" s="1"/>
    </row>
    <row r="24" spans="1:24" ht="15.6" x14ac:dyDescent="0.3">
      <c r="A24" s="7" t="s">
        <v>19</v>
      </c>
      <c r="B24" s="108">
        <f t="shared" si="2"/>
        <v>88.113</v>
      </c>
      <c r="C24" s="81"/>
      <c r="D24" s="81"/>
      <c r="E24" s="81"/>
      <c r="F24" s="81">
        <v>76.545000000000002</v>
      </c>
      <c r="G24" s="81">
        <v>11.568</v>
      </c>
      <c r="H24" s="77">
        <f t="shared" si="5"/>
        <v>0</v>
      </c>
      <c r="I24" s="81"/>
      <c r="J24" s="81"/>
      <c r="K24" s="81"/>
      <c r="L24" s="83"/>
      <c r="M24" s="80"/>
      <c r="N24" s="1"/>
      <c r="O24" s="1"/>
      <c r="P24" s="97"/>
      <c r="Q24" s="1"/>
      <c r="R24" s="1"/>
      <c r="S24" s="1"/>
      <c r="T24" s="1"/>
      <c r="U24" s="1"/>
      <c r="V24" s="1"/>
      <c r="W24" s="1"/>
      <c r="X24" s="1"/>
    </row>
    <row r="25" spans="1:24" ht="30" customHeight="1" x14ac:dyDescent="0.3">
      <c r="A25" s="6" t="s">
        <v>20</v>
      </c>
      <c r="B25" s="108">
        <f>SUM(C25:G25)</f>
        <v>32508.856999999996</v>
      </c>
      <c r="C25" s="81"/>
      <c r="D25" s="81">
        <f>SUM(D26:D26)</f>
        <v>20055.464999999997</v>
      </c>
      <c r="E25" s="81">
        <f>SUM(E26:E26)</f>
        <v>10138.179</v>
      </c>
      <c r="F25" s="81">
        <f>SUM(F26:F26)</f>
        <v>2312.1020000000003</v>
      </c>
      <c r="G25" s="81">
        <f>SUM(G26:G26)</f>
        <v>3.1110000000000002</v>
      </c>
      <c r="H25" s="77">
        <f t="shared" si="5"/>
        <v>0</v>
      </c>
      <c r="I25" s="81"/>
      <c r="J25" s="81"/>
      <c r="K25" s="81"/>
      <c r="L25" s="82"/>
      <c r="M25" s="80"/>
      <c r="N25" s="1"/>
      <c r="O25" s="1"/>
      <c r="P25" s="97"/>
      <c r="Q25" s="1"/>
      <c r="R25" s="1"/>
      <c r="S25" s="1"/>
      <c r="T25" s="1"/>
      <c r="U25" s="1"/>
      <c r="V25" s="1"/>
      <c r="W25" s="1"/>
      <c r="X25" s="1"/>
    </row>
    <row r="26" spans="1:24" s="13" customFormat="1" ht="15.6" outlineLevel="1" x14ac:dyDescent="0.3">
      <c r="A26" s="15" t="s">
        <v>10</v>
      </c>
      <c r="B26" s="107">
        <f>SUM(C26:G26)</f>
        <v>32508.856999999996</v>
      </c>
      <c r="C26" s="77"/>
      <c r="D26" s="77">
        <v>20055.464999999997</v>
      </c>
      <c r="E26" s="77">
        <v>10138.179</v>
      </c>
      <c r="F26" s="77">
        <v>2312.1020000000003</v>
      </c>
      <c r="G26" s="77">
        <v>3.1110000000000002</v>
      </c>
      <c r="H26" s="77">
        <f t="shared" si="5"/>
        <v>3.7999999999999999E-2</v>
      </c>
      <c r="I26" s="77"/>
      <c r="J26" s="77">
        <v>2E-3</v>
      </c>
      <c r="K26" s="77">
        <v>3.0000000000000001E-3</v>
      </c>
      <c r="L26" s="77">
        <v>3.3000000000000002E-2</v>
      </c>
      <c r="M26" s="85"/>
      <c r="N26" s="12"/>
      <c r="O26" s="12"/>
      <c r="P26" s="97"/>
      <c r="Q26" s="12"/>
      <c r="R26" s="12"/>
      <c r="S26" s="12"/>
      <c r="T26" s="12"/>
      <c r="U26" s="12"/>
      <c r="V26" s="12"/>
      <c r="W26" s="12"/>
      <c r="X26" s="12"/>
    </row>
    <row r="27" spans="1:24" ht="30" customHeight="1" x14ac:dyDescent="0.3">
      <c r="A27" s="8" t="s">
        <v>9</v>
      </c>
      <c r="B27" s="108">
        <f>SUM(C27:G27)</f>
        <v>43739.042000000001</v>
      </c>
      <c r="C27" s="81">
        <f>SUM(C28:C29)</f>
        <v>986.48500000000001</v>
      </c>
      <c r="D27" s="81">
        <f>SUM(D28:D29)</f>
        <v>42360.254000000001</v>
      </c>
      <c r="E27" s="81">
        <f>SUM(E28:E29)</f>
        <v>384.65199999999999</v>
      </c>
      <c r="F27" s="81">
        <f>SUM(F28:F29)</f>
        <v>7.6509999999999998</v>
      </c>
      <c r="G27" s="81">
        <f>SUM(G28:G29)</f>
        <v>0</v>
      </c>
      <c r="H27" s="77">
        <f t="shared" si="5"/>
        <v>49.104999999999997</v>
      </c>
      <c r="I27" s="81">
        <f>I28+I29</f>
        <v>71.114000000000004</v>
      </c>
      <c r="J27" s="81">
        <f>J28+J29</f>
        <v>49.104999999999997</v>
      </c>
      <c r="K27" s="81"/>
      <c r="L27" s="90"/>
      <c r="M27" s="80"/>
      <c r="N27" s="1"/>
      <c r="O27" s="1"/>
      <c r="P27" s="96"/>
      <c r="Q27" s="1"/>
      <c r="R27" s="1"/>
      <c r="S27" s="1"/>
      <c r="T27" s="1"/>
      <c r="U27" s="1"/>
      <c r="V27" s="1"/>
      <c r="W27" s="1"/>
      <c r="X27" s="1"/>
    </row>
    <row r="28" spans="1:24" ht="20.399999999999999" customHeight="1" outlineLevel="1" collapsed="1" x14ac:dyDescent="0.3">
      <c r="A28" s="10" t="s">
        <v>21</v>
      </c>
      <c r="B28" s="108">
        <f t="shared" ref="B28:B30" si="6">SUM(C28:G28)</f>
        <v>4848.8490000000002</v>
      </c>
      <c r="C28" s="77"/>
      <c r="D28" s="77">
        <v>4848.8490000000002</v>
      </c>
      <c r="E28" s="77"/>
      <c r="F28" s="77"/>
      <c r="G28" s="77"/>
      <c r="H28" s="77">
        <f t="shared" si="5"/>
        <v>0</v>
      </c>
      <c r="I28" s="77"/>
      <c r="J28" s="77"/>
      <c r="K28" s="78"/>
      <c r="L28" s="79"/>
      <c r="M28" s="80"/>
      <c r="N28" s="1"/>
      <c r="O28" s="1"/>
      <c r="P28" s="96"/>
      <c r="Q28" s="1"/>
      <c r="R28" s="1"/>
      <c r="S28" s="1"/>
      <c r="T28" s="1"/>
      <c r="U28" s="1"/>
      <c r="V28" s="1"/>
      <c r="W28" s="1"/>
      <c r="X28" s="1"/>
    </row>
    <row r="29" spans="1:24" ht="20.399999999999999" customHeight="1" outlineLevel="1" x14ac:dyDescent="0.3">
      <c r="A29" s="10" t="s">
        <v>22</v>
      </c>
      <c r="B29" s="108">
        <f t="shared" si="6"/>
        <v>38890.192999999999</v>
      </c>
      <c r="C29" s="77">
        <v>986.48500000000001</v>
      </c>
      <c r="D29" s="77">
        <v>37511.404999999999</v>
      </c>
      <c r="E29" s="77">
        <v>384.65199999999999</v>
      </c>
      <c r="F29" s="77">
        <v>7.6509999999999998</v>
      </c>
      <c r="G29" s="77"/>
      <c r="H29" s="77">
        <f t="shared" si="5"/>
        <v>49.104999999999997</v>
      </c>
      <c r="I29" s="77">
        <v>71.114000000000004</v>
      </c>
      <c r="J29" s="77">
        <v>49.104999999999997</v>
      </c>
      <c r="K29" s="78"/>
      <c r="L29" s="79"/>
      <c r="M29" s="80"/>
      <c r="N29" s="1"/>
      <c r="O29" s="1"/>
      <c r="P29" s="96"/>
      <c r="Q29" s="1"/>
      <c r="R29" s="1"/>
      <c r="S29" s="1"/>
      <c r="T29" s="1"/>
      <c r="U29" s="1"/>
      <c r="V29" s="1"/>
      <c r="W29" s="1"/>
      <c r="X29" s="1"/>
    </row>
    <row r="30" spans="1:24" ht="20.399999999999999" customHeight="1" x14ac:dyDescent="0.3">
      <c r="A30" s="6" t="s">
        <v>31</v>
      </c>
      <c r="B30" s="108">
        <f t="shared" si="6"/>
        <v>139.035</v>
      </c>
      <c r="C30" s="77"/>
      <c r="D30" s="81">
        <v>139.035</v>
      </c>
      <c r="E30" s="77"/>
      <c r="F30" s="77"/>
      <c r="G30" s="77"/>
      <c r="H30" s="77">
        <f t="shared" si="5"/>
        <v>0</v>
      </c>
      <c r="I30" s="77"/>
      <c r="J30" s="87"/>
      <c r="K30" s="78"/>
      <c r="L30" s="79"/>
      <c r="M30" s="80"/>
      <c r="N30" s="1"/>
      <c r="O30" s="1"/>
      <c r="P30" s="96"/>
      <c r="Q30" s="1"/>
      <c r="R30" s="1"/>
      <c r="S30" s="1"/>
      <c r="T30" s="1"/>
      <c r="U30" s="1"/>
      <c r="V30" s="1"/>
      <c r="W30" s="1"/>
      <c r="X30" s="1"/>
    </row>
    <row r="31" spans="1:24" ht="20.399999999999999" customHeight="1" x14ac:dyDescent="0.3">
      <c r="A31" s="6" t="s">
        <v>33</v>
      </c>
      <c r="B31" s="108">
        <f t="shared" ref="B31:B32" si="7">SUM(C31:G31)</f>
        <v>2403.7179999999998</v>
      </c>
      <c r="C31" s="77"/>
      <c r="D31" s="81">
        <v>2403.7179999999998</v>
      </c>
      <c r="E31" s="77"/>
      <c r="F31" s="77"/>
      <c r="G31" s="77"/>
      <c r="H31" s="77">
        <f t="shared" si="5"/>
        <v>0</v>
      </c>
      <c r="I31" s="77"/>
      <c r="J31" s="87"/>
      <c r="K31" s="78"/>
      <c r="L31" s="79"/>
      <c r="M31" s="80"/>
      <c r="N31" s="1"/>
      <c r="O31" s="1"/>
      <c r="P31" s="96"/>
      <c r="Q31" s="1"/>
      <c r="R31" s="1"/>
      <c r="S31" s="1"/>
      <c r="T31" s="1"/>
      <c r="U31" s="1"/>
      <c r="V31" s="1"/>
      <c r="W31" s="1"/>
      <c r="X31" s="1"/>
    </row>
    <row r="32" spans="1:24" ht="20.399999999999999" customHeight="1" x14ac:dyDescent="0.3">
      <c r="A32" s="6" t="s">
        <v>34</v>
      </c>
      <c r="B32" s="108">
        <f t="shared" si="7"/>
        <v>649.75</v>
      </c>
      <c r="C32" s="77"/>
      <c r="D32" s="81">
        <v>649.75</v>
      </c>
      <c r="E32" s="77"/>
      <c r="F32" s="77"/>
      <c r="G32" s="77"/>
      <c r="H32" s="77">
        <f t="shared" si="5"/>
        <v>0</v>
      </c>
      <c r="I32" s="77"/>
      <c r="J32" s="87"/>
      <c r="K32" s="78"/>
      <c r="L32" s="79"/>
      <c r="M32" s="80"/>
      <c r="N32" s="1"/>
      <c r="O32" s="1"/>
      <c r="P32" s="96"/>
      <c r="Q32" s="1"/>
      <c r="R32" s="1"/>
      <c r="S32" s="1"/>
      <c r="T32" s="1"/>
      <c r="U32" s="1"/>
      <c r="V32" s="1"/>
      <c r="W32" s="1"/>
      <c r="X32" s="1"/>
    </row>
    <row r="33" spans="1:24" ht="22.95" customHeight="1" x14ac:dyDescent="0.3">
      <c r="A33" s="16" t="s">
        <v>4</v>
      </c>
      <c r="B33" s="91">
        <f>SUM(B9:B32)-B9-B15-B20-B25-B27</f>
        <v>240241.02699999994</v>
      </c>
      <c r="C33" s="82">
        <f>C9+C27</f>
        <v>8911.7060000000001</v>
      </c>
      <c r="D33" s="82">
        <f>D9+D12+D14+D16+D19+D20+D25+D27+D17+D30</f>
        <v>212330.38</v>
      </c>
      <c r="E33" s="82">
        <f>E12+E25+E27+E20+E15</f>
        <v>11576.947</v>
      </c>
      <c r="F33" s="82">
        <f>F9+F13+F24+F25+F15</f>
        <v>4333.1420000000007</v>
      </c>
      <c r="G33" s="82">
        <f>G13+G24+G25</f>
        <v>14.679</v>
      </c>
      <c r="H33" s="82">
        <f>H9+H12+H13+H14+H16+H19+H21+H24+H25+H27+H30</f>
        <v>207.69800000000001</v>
      </c>
      <c r="I33" s="82">
        <f>I9+I27</f>
        <v>85.01400000000001</v>
      </c>
      <c r="J33" s="82">
        <f>J16+J19+J21+J25+J27+J30</f>
        <v>207.69800000000001</v>
      </c>
      <c r="K33" s="82">
        <f>K20</f>
        <v>1.6859999999999999</v>
      </c>
      <c r="L33" s="82">
        <f>L25</f>
        <v>0</v>
      </c>
      <c r="M33" s="82">
        <f>SUM(M11:M27)</f>
        <v>0</v>
      </c>
      <c r="N33" s="17"/>
      <c r="O33" s="17"/>
      <c r="P33" s="97"/>
      <c r="Q33" s="1"/>
      <c r="R33" s="1"/>
      <c r="S33" s="1"/>
      <c r="T33" s="1"/>
      <c r="U33" s="1"/>
      <c r="V33" s="1"/>
      <c r="W33" s="1"/>
      <c r="X33" s="1"/>
    </row>
    <row r="34" spans="1:24" ht="21" x14ac:dyDescent="0.4">
      <c r="A34" s="19"/>
      <c r="B34" s="74"/>
      <c r="C34" s="26"/>
      <c r="D34" s="26"/>
      <c r="E34" s="26"/>
      <c r="F34" s="71"/>
      <c r="G34" s="17"/>
      <c r="H34" s="1"/>
      <c r="I34" s="1"/>
      <c r="J34" s="1"/>
      <c r="K34" s="1"/>
      <c r="L34" s="1"/>
      <c r="M34" s="1"/>
      <c r="N34" s="1"/>
      <c r="O34" s="1"/>
      <c r="P34" s="98"/>
      <c r="Q34" s="1"/>
      <c r="R34" s="1"/>
      <c r="S34" s="1"/>
      <c r="T34" s="1"/>
      <c r="U34" s="1"/>
      <c r="V34" s="1"/>
      <c r="W34" s="1"/>
      <c r="X34" s="1"/>
    </row>
    <row r="35" spans="1:24" ht="21" x14ac:dyDescent="0.4">
      <c r="A35" s="20"/>
      <c r="B35" s="43"/>
      <c r="C35" s="99"/>
      <c r="D35" s="49"/>
      <c r="E35" s="32"/>
      <c r="F35" s="72"/>
      <c r="G35" s="18"/>
      <c r="H35" s="1"/>
      <c r="I35" s="1"/>
      <c r="J35" s="1"/>
      <c r="K35" s="1"/>
      <c r="L35" s="1"/>
      <c r="M35" s="1"/>
      <c r="N35" s="1"/>
      <c r="O35" s="1"/>
      <c r="P35" s="19"/>
      <c r="Q35" s="1"/>
      <c r="R35" s="1"/>
      <c r="S35" s="1"/>
      <c r="T35" s="1"/>
      <c r="U35" s="1"/>
      <c r="V35" s="1"/>
      <c r="W35" s="1"/>
      <c r="X35" s="1"/>
    </row>
    <row r="36" spans="1:24" ht="21" x14ac:dyDescent="0.4">
      <c r="A36" s="20"/>
      <c r="B36" s="44"/>
      <c r="C36" s="101"/>
      <c r="D36" s="49"/>
      <c r="E36" s="100"/>
      <c r="F36" s="73"/>
      <c r="G36" s="1"/>
      <c r="H36" s="18"/>
      <c r="I36" s="1"/>
      <c r="J36" s="1"/>
      <c r="K36" s="1"/>
      <c r="L36" s="1"/>
      <c r="M36" s="1"/>
      <c r="N36" s="1"/>
      <c r="O36" s="1"/>
      <c r="P36" s="19"/>
      <c r="Q36" s="1"/>
      <c r="R36" s="1"/>
      <c r="S36" s="1"/>
      <c r="T36" s="1"/>
      <c r="U36" s="1"/>
      <c r="V36" s="1"/>
      <c r="W36" s="1"/>
      <c r="X36" s="1"/>
    </row>
    <row r="37" spans="1:24" ht="21" x14ac:dyDescent="0.4">
      <c r="A37" s="43"/>
      <c r="B37" s="50"/>
      <c r="C37" s="93"/>
      <c r="D37" s="70"/>
      <c r="E37" s="94"/>
      <c r="F37" s="73"/>
      <c r="G37" s="1"/>
      <c r="H37" s="33"/>
      <c r="I37" s="33"/>
      <c r="J37" s="33"/>
      <c r="K37" s="33"/>
      <c r="L37" s="33"/>
      <c r="M37" s="33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1" x14ac:dyDescent="0.4">
      <c r="A38" s="21"/>
      <c r="B38" s="45"/>
      <c r="C38" s="92"/>
      <c r="D38" s="49"/>
      <c r="E38" s="23"/>
      <c r="F38" s="73"/>
      <c r="G38" s="28"/>
      <c r="H38" s="34"/>
      <c r="I38" s="33"/>
      <c r="J38" s="33"/>
      <c r="K38" s="33"/>
      <c r="L38" s="33"/>
      <c r="M38" s="33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1" x14ac:dyDescent="0.4">
      <c r="A39" s="22"/>
      <c r="B39" s="45"/>
      <c r="C39" s="92"/>
      <c r="D39" s="27"/>
      <c r="E39" s="23"/>
      <c r="F39" s="73"/>
      <c r="G39" s="28"/>
      <c r="H39" s="33"/>
      <c r="I39" s="33"/>
      <c r="J39" s="33"/>
      <c r="K39" s="33"/>
      <c r="L39" s="33"/>
      <c r="M39" s="3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1" x14ac:dyDescent="0.4">
      <c r="A40" s="22"/>
      <c r="B40" s="22"/>
      <c r="C40" s="51"/>
      <c r="D40" s="27"/>
      <c r="E40" s="23"/>
      <c r="F40" s="73"/>
      <c r="G40" s="1"/>
      <c r="H40" s="33"/>
      <c r="I40" s="35"/>
      <c r="J40" s="36"/>
      <c r="K40" s="37"/>
      <c r="L40" s="33"/>
      <c r="M40" s="3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6" x14ac:dyDescent="0.3">
      <c r="A41" s="22"/>
      <c r="B41" s="22"/>
      <c r="C41" s="51"/>
      <c r="D41" s="27"/>
      <c r="E41" s="52"/>
      <c r="G41" s="1"/>
      <c r="H41" s="33"/>
      <c r="I41" s="38"/>
      <c r="J41" s="36"/>
      <c r="K41" s="37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6" x14ac:dyDescent="0.3">
      <c r="A42" s="22"/>
      <c r="B42" s="22"/>
      <c r="C42" s="51"/>
      <c r="D42" s="53"/>
      <c r="E42" s="54"/>
      <c r="G42" s="1"/>
      <c r="H42" s="33"/>
      <c r="I42" s="33"/>
      <c r="J42" s="33"/>
      <c r="K42" s="33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" x14ac:dyDescent="0.3">
      <c r="A43" s="24"/>
      <c r="B43" s="22"/>
      <c r="C43" s="46"/>
      <c r="D43" s="27"/>
      <c r="E43" s="23"/>
      <c r="G43" s="1"/>
      <c r="H43" s="33"/>
      <c r="I43" s="33"/>
      <c r="J43" s="33"/>
      <c r="K43" s="33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4">
      <c r="A44" s="24"/>
      <c r="B44" s="22"/>
      <c r="C44" s="46"/>
      <c r="D44" s="27"/>
      <c r="E44" s="23"/>
      <c r="F44" s="73"/>
      <c r="H44" s="39"/>
      <c r="I44" s="39"/>
      <c r="J44" s="39"/>
      <c r="K44" s="39"/>
      <c r="L44" s="39"/>
      <c r="M44" s="39"/>
    </row>
    <row r="45" spans="1:24" ht="21" x14ac:dyDescent="0.4">
      <c r="A45" s="67"/>
      <c r="B45" s="55"/>
      <c r="C45" s="46"/>
      <c r="D45" s="27"/>
      <c r="E45" s="23"/>
      <c r="F45" s="73"/>
      <c r="H45" s="39"/>
      <c r="I45" s="39"/>
      <c r="J45" s="39"/>
      <c r="K45" s="39"/>
      <c r="L45" s="39"/>
      <c r="M45" s="39"/>
    </row>
    <row r="46" spans="1:24" ht="15.6" x14ac:dyDescent="0.3">
      <c r="A46" s="24"/>
      <c r="B46" s="56"/>
      <c r="C46" s="47"/>
      <c r="D46" s="27"/>
      <c r="E46" s="23"/>
      <c r="H46" s="39"/>
      <c r="I46" s="39"/>
      <c r="J46" s="39"/>
      <c r="K46" s="39"/>
      <c r="L46" s="39"/>
      <c r="M46" s="39"/>
    </row>
    <row r="47" spans="1:24" ht="15.6" x14ac:dyDescent="0.3">
      <c r="A47" s="67"/>
      <c r="B47" s="57"/>
      <c r="C47" s="51"/>
      <c r="D47" s="27"/>
      <c r="E47" s="58"/>
      <c r="H47" s="39"/>
      <c r="I47" s="39"/>
      <c r="J47" s="39"/>
      <c r="K47" s="39"/>
      <c r="L47" s="39"/>
      <c r="M47" s="39"/>
    </row>
    <row r="48" spans="1:24" ht="15.6" x14ac:dyDescent="0.3">
      <c r="A48" s="68"/>
      <c r="B48" s="59"/>
      <c r="C48" s="60"/>
      <c r="D48" s="61"/>
      <c r="E48" s="62"/>
    </row>
    <row r="49" spans="1:6" ht="15.6" x14ac:dyDescent="0.3">
      <c r="A49" s="68"/>
      <c r="B49" s="59"/>
      <c r="C49" s="46"/>
      <c r="D49" s="63"/>
      <c r="E49" s="58"/>
    </row>
    <row r="50" spans="1:6" ht="15.6" x14ac:dyDescent="0.3">
      <c r="A50" s="24"/>
      <c r="B50" s="22"/>
      <c r="C50" s="46"/>
      <c r="D50" s="61"/>
      <c r="E50" s="52"/>
    </row>
    <row r="51" spans="1:6" ht="15.6" x14ac:dyDescent="0.3">
      <c r="A51" s="47"/>
      <c r="B51" s="22"/>
      <c r="C51" s="46"/>
      <c r="D51" s="27"/>
      <c r="E51" s="64"/>
    </row>
    <row r="52" spans="1:6" ht="15.6" x14ac:dyDescent="0.3">
      <c r="A52" s="69"/>
      <c r="B52" s="65"/>
      <c r="C52" s="46"/>
      <c r="D52" s="53"/>
      <c r="E52" s="64"/>
    </row>
    <row r="53" spans="1:6" ht="15.6" x14ac:dyDescent="0.3">
      <c r="A53" s="24"/>
      <c r="B53" s="56"/>
      <c r="C53" s="46"/>
      <c r="D53" s="53"/>
      <c r="E53" s="23"/>
    </row>
    <row r="54" spans="1:6" ht="15.6" x14ac:dyDescent="0.3">
      <c r="A54" s="39"/>
      <c r="B54" s="39"/>
      <c r="C54" s="46"/>
      <c r="D54" s="27"/>
      <c r="E54" s="23"/>
      <c r="F54" s="39"/>
    </row>
    <row r="55" spans="1:6" ht="15.6" x14ac:dyDescent="0.3">
      <c r="A55" s="25"/>
      <c r="B55" s="39"/>
      <c r="C55" s="46"/>
      <c r="D55" s="66"/>
      <c r="E55" s="23"/>
      <c r="F55" s="39"/>
    </row>
    <row r="56" spans="1:6" ht="15.6" x14ac:dyDescent="0.3">
      <c r="A56" s="25"/>
      <c r="B56" s="39"/>
      <c r="C56" s="51"/>
      <c r="D56" s="53"/>
      <c r="E56" s="58"/>
      <c r="F56" s="39"/>
    </row>
    <row r="57" spans="1:6" x14ac:dyDescent="0.3">
      <c r="A57" s="25"/>
      <c r="B57" s="39"/>
      <c r="C57" s="39"/>
      <c r="D57" s="39"/>
      <c r="E57" s="39"/>
      <c r="F57" s="39"/>
    </row>
    <row r="58" spans="1:6" x14ac:dyDescent="0.3">
      <c r="A58" s="25"/>
      <c r="B58" s="39"/>
      <c r="C58" s="39"/>
      <c r="D58" s="39"/>
      <c r="E58" s="39"/>
      <c r="F58" s="39"/>
    </row>
    <row r="59" spans="1:6" x14ac:dyDescent="0.3">
      <c r="A59" s="25"/>
      <c r="B59" s="39"/>
      <c r="C59" s="39"/>
      <c r="D59" s="39"/>
      <c r="E59" s="39"/>
      <c r="F59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Петухов, доб. 238 (к. 207)</cp:lastModifiedBy>
  <dcterms:created xsi:type="dcterms:W3CDTF">2016-07-25T04:23:17Z</dcterms:created>
  <dcterms:modified xsi:type="dcterms:W3CDTF">2020-07-17T08:54:44Z</dcterms:modified>
</cp:coreProperties>
</file>